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ranc\Desktop\קולות קוראים\"/>
    </mc:Choice>
  </mc:AlternateContent>
  <workbookProtection workbookAlgorithmName="SHA-512" workbookHashValue="p+mQgXnIcRAmUA2yR3Px9I6HtrgEUxOzQLek3Y7PUKY5uYvQxDXhZ24TjrQSvutEvWGvbt9hENBWYgW4d50nGw==" workbookSaltValue="YUFJjk7u82imObFyoWqb0A==" workbookSpinCount="100000" lockStructure="1"/>
  <bookViews>
    <workbookView xWindow="0" yWindow="0" windowWidth="23940" windowHeight="9660"/>
  </bookViews>
  <sheets>
    <sheet name="גיליון1" sheetId="1" r:id="rId1"/>
    <sheet name="גיליון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  <c r="E39" i="1"/>
  <c r="E38" i="1"/>
  <c r="D38" i="1" l="1"/>
  <c r="G38" i="1" s="1"/>
  <c r="G31" i="1"/>
  <c r="G30" i="1"/>
  <c r="G29" i="1"/>
  <c r="G28" i="1"/>
  <c r="G27" i="1"/>
  <c r="G26" i="1"/>
  <c r="G22" i="1"/>
  <c r="G21" i="1"/>
  <c r="G20" i="1"/>
  <c r="G16" i="1"/>
  <c r="G15" i="1"/>
  <c r="G14" i="1"/>
  <c r="G13" i="1"/>
  <c r="G12" i="1"/>
  <c r="G11" i="1"/>
  <c r="G10" i="1"/>
  <c r="G9" i="1"/>
  <c r="G8" i="1"/>
  <c r="G7" i="1"/>
  <c r="G6" i="1"/>
  <c r="E45" i="1"/>
  <c r="E23" i="1"/>
  <c r="E43" i="1" s="1"/>
  <c r="E17" i="1"/>
  <c r="E42" i="1" s="1"/>
  <c r="J14" i="1" l="1"/>
  <c r="F32" i="1" l="1"/>
  <c r="F23" i="1"/>
  <c r="G23" i="1" s="1"/>
  <c r="F17" i="1"/>
  <c r="G17" i="1" s="1"/>
  <c r="D36" i="1" l="1"/>
  <c r="G36" i="1" s="1"/>
  <c r="D37" i="1"/>
  <c r="G37" i="1" s="1"/>
  <c r="D35" i="1"/>
  <c r="G35" i="1" s="1"/>
  <c r="G39" i="1" l="1"/>
  <c r="E32" i="1"/>
  <c r="F43" i="1"/>
  <c r="K12" i="1" s="1"/>
  <c r="L12" i="1" s="1"/>
  <c r="G32" i="1" l="1"/>
  <c r="E44" i="1"/>
  <c r="F44" i="1" s="1"/>
  <c r="K13" i="1" s="1"/>
  <c r="L13" i="1" s="1"/>
  <c r="K10" i="1"/>
  <c r="D45" i="1" l="1"/>
  <c r="L10" i="1"/>
  <c r="K7" i="1"/>
  <c r="K9" i="1"/>
  <c r="L9" i="1" s="1"/>
  <c r="K8" i="1"/>
  <c r="L8" i="1" s="1"/>
  <c r="L7" i="1" l="1"/>
  <c r="F42" i="1"/>
  <c r="K11" i="1" s="1"/>
  <c r="L11" i="1" s="1"/>
  <c r="K14" i="1" l="1"/>
  <c r="F45" i="1"/>
  <c r="L14" i="1" s="1"/>
</calcChain>
</file>

<file path=xl/sharedStrings.xml><?xml version="1.0" encoding="utf-8"?>
<sst xmlns="http://schemas.openxmlformats.org/spreadsheetml/2006/main" count="109" uniqueCount="89">
  <si>
    <t>ב</t>
  </si>
  <si>
    <t>ג</t>
  </si>
  <si>
    <t>השלב</t>
  </si>
  <si>
    <t>סעיף בנספח א': מפרט השירותים</t>
  </si>
  <si>
    <t xml:space="preserve">מחיר לתהליך- כולל מע"מ </t>
  </si>
  <si>
    <t>בניית תכנית עבודה</t>
  </si>
  <si>
    <t>פרסום ק"ק</t>
  </si>
  <si>
    <t>שליחה ומענה לשאלות</t>
  </si>
  <si>
    <t>הגשת הצעות לק"ק</t>
  </si>
  <si>
    <t>סגירת תיבת מכרזים</t>
  </si>
  <si>
    <t>בדיקת תנאי סף והשלמת נתוני ההצעות</t>
  </si>
  <si>
    <t>שיפוט ההצעות (ועדת שיפוט)</t>
  </si>
  <si>
    <t>סקירת ההצעות (סוקרים)</t>
  </si>
  <si>
    <t>סיווג וקביעת תקציב ההצעות (הנהלת קרן)</t>
  </si>
  <si>
    <t>השלמה ועדכון נתוני ההצעות</t>
  </si>
  <si>
    <t>סה"כ שלב א'</t>
  </si>
  <si>
    <t>התהליך (לרבות כל תתי התהליכים במסגרתו) </t>
  </si>
  <si>
    <t>‎6.1</t>
  </si>
  <si>
    <t>‎6.2</t>
  </si>
  <si>
    <t>גיבוש קול קורא (לרבות כלל המאפיינים בהתאם לסוגי הקולות הקוראים השונים)</t>
  </si>
  <si>
    <t>‎6.3</t>
  </si>
  <si>
    <t>‎6.4</t>
  </si>
  <si>
    <t>‎6.5</t>
  </si>
  <si>
    <t>‎6.6</t>
  </si>
  <si>
    <t>‎6.7</t>
  </si>
  <si>
    <t>‎6.8</t>
  </si>
  <si>
    <t>‎6.9</t>
  </si>
  <si>
    <t>‎6.10</t>
  </si>
  <si>
    <t>‎6.11</t>
  </si>
  <si>
    <t xml:space="preserve">א </t>
  </si>
  <si>
    <t>גיבוש קול קורא - יתר התהליך</t>
  </si>
  <si>
    <t>חתימת הסכם</t>
  </si>
  <si>
    <t>דיווח, בחינה והחלטה של אבני דרך (למעט ניהול תקציב התקנה)</t>
  </si>
  <si>
    <t>סה"כ שלב ב'</t>
  </si>
  <si>
    <t>‎6.13</t>
  </si>
  <si>
    <t>‎6.14</t>
  </si>
  <si>
    <t>‎6.15</t>
  </si>
  <si>
    <t>דיווח, בחינה והחלטה של אבני – ניהול התקציב והתקנה כולל ממשק למרכב"ה</t>
  </si>
  <si>
    <t>דיווח, בחינה והחלטה של שינויים בהצעה</t>
  </si>
  <si>
    <t>טיפול בקניין הרוחני של המחקר</t>
  </si>
  <si>
    <t>סה"כ שלב ג'</t>
  </si>
  <si>
    <t>סעיף ג' - שלב ג' של בניית המערכת</t>
  </si>
  <si>
    <t>מספר ימי עבודה נדרשים</t>
  </si>
  <si>
    <t>סעיף ד' - פיתוח/שינוי/שיפור</t>
  </si>
  <si>
    <t>סעיף ה' - תחזוקה שנתית</t>
  </si>
  <si>
    <t>מחיר ליום עבודה אחד – ללא מע"מ</t>
  </si>
  <si>
    <t xml:space="preserve">מחיר ליום עבודה אחד- כולל מע"מ </t>
  </si>
  <si>
    <t>שקלול מחיר כולל</t>
  </si>
  <si>
    <t>סעיף</t>
  </si>
  <si>
    <t>משקל</t>
  </si>
  <si>
    <t>מחיר</t>
  </si>
  <si>
    <t>מחיר משוקלל</t>
  </si>
  <si>
    <t>הנחיות:</t>
  </si>
  <si>
    <t>משקל המחיר לסעיף זה</t>
  </si>
  <si>
    <t>מחיר משוקלל לסעיף זה</t>
  </si>
  <si>
    <t>סה"כ הצעת המחיר</t>
  </si>
  <si>
    <t>מחיר כולל</t>
  </si>
  <si>
    <t xml:space="preserve">מדינת ישראל </t>
  </si>
  <si>
    <t>STATE OF ISRAEL</t>
  </si>
  <si>
    <t>משרד המדע והטכנולוגיה</t>
  </si>
  <si>
    <t>MINISTRY OF SCIENCE, TECHNOLOGY AND SPACE</t>
  </si>
  <si>
    <t>יש למלא את המשבצות המודגשות בצבע צהוב בלבד. אין לשנות שום פרט אחר בטבלאות.</t>
  </si>
  <si>
    <t>פיתוח/שינוי/שיפור</t>
  </si>
  <si>
    <t>שלב א</t>
  </si>
  <si>
    <t>שלב ב</t>
  </si>
  <si>
    <t>שלב ג</t>
  </si>
  <si>
    <t>מחיר תחזוקה שנתית – ללא מע"מ</t>
  </si>
  <si>
    <t>מחיר תחזוקה שנתית- כולל מע"מ (5 שנים)</t>
  </si>
  <si>
    <t>א'</t>
  </si>
  <si>
    <t>ב'</t>
  </si>
  <si>
    <t>ג'</t>
  </si>
  <si>
    <t>מס' הימים לחישוב</t>
  </si>
  <si>
    <t>סעיף א' - שלב א' של בניית המערכת</t>
  </si>
  <si>
    <t>סעיף ב' - שלב ב' של בניית המערכת</t>
  </si>
  <si>
    <t>תחזוקה - שלב א'</t>
  </si>
  <si>
    <t>תחזוקה - שלב ב'</t>
  </si>
  <si>
    <t>תחזוקה - שלב ג'</t>
  </si>
  <si>
    <t>mmkk17</t>
  </si>
  <si>
    <t>מחיר לפיתוח תהליך (ללא רשיונות) – ללא מע"מ</t>
  </si>
  <si>
    <t>אחוז תחזוקה שנתית מתוך עלות הפיתוח (ללא רשיונות)</t>
  </si>
  <si>
    <t>מחיר לפעילות - תוצר בהיקף של עד 20 שדות (7% מתוך 20%)</t>
  </si>
  <si>
    <r>
      <t>מחיר רשיונות ושרתים בלבד - ללא מע"מ</t>
    </r>
    <r>
      <rPr>
        <b/>
        <sz val="14"/>
        <color rgb="FFFF0000"/>
        <rFont val="David"/>
        <family val="2"/>
      </rPr>
      <t>*</t>
    </r>
  </si>
  <si>
    <r>
      <t>מחיר רשיונות ושרתים במסגרת תחזוקה שנתית – ללא מע"מ</t>
    </r>
    <r>
      <rPr>
        <b/>
        <sz val="14"/>
        <color rgb="FFFF0000"/>
        <rFont val="David"/>
        <family val="2"/>
      </rPr>
      <t>**</t>
    </r>
  </si>
  <si>
    <t>מכרז מס' 22/2018 לפיתוח מערכת קולות קוראים למימון מחקרים, מלגות ומרכזי ידע - נספח ב'9  - הצעת המחיר</t>
  </si>
  <si>
    <t>עד 10 (נכלל ב 13% מתוך 20%)</t>
  </si>
  <si>
    <t>11 עד 30 (נכלל ב 13% מתוך 20%)</t>
  </si>
  <si>
    <t>מעל 30 (נכלל ב 13% מתוך 20%)</t>
  </si>
  <si>
    <t>במידה וקיים רישיון במשרד עבור הכלי האם צריך רישיון נוסף או ניתן להשתמש ברישיון המשרד?</t>
  </si>
  <si>
    <r>
      <rPr>
        <b/>
        <sz val="16"/>
        <color rgb="FFFF0000"/>
        <rFont val="Calibri"/>
        <family val="2"/>
        <scheme val="minor"/>
      </rPr>
      <t>*</t>
    </r>
    <r>
      <rPr>
        <b/>
        <sz val="16"/>
        <color theme="1"/>
        <rFont val="Calibri"/>
        <family val="2"/>
        <scheme val="minor"/>
      </rPr>
      <t xml:space="preserve"> הבהרה: לעניין מחיר רשיונות ושרתים ראה/י מענה על שאלות ותשובות - סעיף 51 בגין השאלה: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</si>
</sst>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&quot;₪&quot;\ * #,##0.00_ ;_ &quot;₪&quot;\ * \-#,##0.00_ ;_ &quot;₪&quot;\ * &quot;-&quot;??_ ;_ @_ "/>
    <numFmt numFmtId="165" formatCode="&quot;₪&quot;\ #,##0.00"/>
    <numFmt numFmtId="166" formatCode="_ &quot;₪&quot;\ * #,##0_ ;_ &quot;₪&quot;\ * \-#,##0_ ;_ &quot;₪&quot;\ * &quot;-&quot;??_ ;_ @_ "/>
    <numFmt numFmtId="167" formatCode="0.0"/>
  </numFmts>
  <fonts count="18" x14ac:knownFonts="1">
    <font>
      <sz val="11"/>
      <color theme="1"/>
      <name val="Calibri"/>
      <family val="2"/>
      <charset val="177"/>
      <scheme val="minor"/>
    </font>
    <font>
      <sz val="12"/>
      <color theme="1"/>
      <name val="David"/>
      <family val="2"/>
    </font>
    <font>
      <b/>
      <sz val="12"/>
      <color theme="1"/>
      <name val="David"/>
      <family val="2"/>
    </font>
    <font>
      <b/>
      <sz val="14"/>
      <color theme="1"/>
      <name val="David"/>
      <family val="2"/>
    </font>
    <font>
      <sz val="11"/>
      <color theme="1"/>
      <name val="Calibri"/>
      <family val="2"/>
      <charset val="177"/>
      <scheme val="minor"/>
    </font>
    <font>
      <b/>
      <sz val="12"/>
      <color theme="1"/>
      <name val="Times New Roman"/>
      <family val="1"/>
    </font>
    <font>
      <b/>
      <sz val="11"/>
      <color theme="1"/>
      <name val="David"/>
      <family val="2"/>
    </font>
    <font>
      <b/>
      <sz val="13"/>
      <color theme="1"/>
      <name val="David"/>
      <family val="2"/>
    </font>
    <font>
      <sz val="11"/>
      <color theme="1"/>
      <name val="David"/>
      <family val="2"/>
    </font>
    <font>
      <b/>
      <sz val="16"/>
      <color theme="1"/>
      <name val="David"/>
      <family val="2"/>
    </font>
    <font>
      <sz val="13"/>
      <color theme="1"/>
      <name val="David"/>
      <family val="2"/>
    </font>
    <font>
      <sz val="13"/>
      <color theme="1"/>
      <name val="Calibri"/>
      <family val="2"/>
      <charset val="177"/>
      <scheme val="minor"/>
    </font>
    <font>
      <b/>
      <sz val="20"/>
      <color theme="1"/>
      <name val="David"/>
      <family val="2"/>
    </font>
    <font>
      <sz val="13"/>
      <color theme="0"/>
      <name val="Calibri"/>
      <family val="2"/>
      <charset val="177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David"/>
      <family val="2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90">
    <xf numFmtId="0" fontId="0" fillId="0" borderId="0" xfId="0"/>
    <xf numFmtId="165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165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Border="1" applyProtection="1"/>
    <xf numFmtId="0" fontId="0" fillId="0" borderId="0" xfId="0" applyProtection="1"/>
    <xf numFmtId="0" fontId="0" fillId="0" borderId="14" xfId="0" applyBorder="1" applyProtection="1"/>
    <xf numFmtId="0" fontId="8" fillId="0" borderId="14" xfId="0" applyFont="1" applyBorder="1" applyProtection="1"/>
    <xf numFmtId="0" fontId="3" fillId="0" borderId="0" xfId="0" applyFont="1" applyAlignment="1" applyProtection="1">
      <alignment horizontal="right" vertical="center"/>
    </xf>
    <xf numFmtId="0" fontId="8" fillId="0" borderId="0" xfId="0" applyFont="1" applyProtection="1"/>
    <xf numFmtId="0" fontId="8" fillId="0" borderId="0" xfId="0" applyFont="1" applyAlignment="1" applyProtection="1">
      <alignment horizontal="center" vertical="center"/>
    </xf>
    <xf numFmtId="0" fontId="6" fillId="6" borderId="1" xfId="0" applyFont="1" applyFill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vertical="center" wrapText="1"/>
    </xf>
    <xf numFmtId="165" fontId="1" fillId="0" borderId="4" xfId="0" applyNumberFormat="1" applyFont="1" applyBorder="1" applyAlignment="1" applyProtection="1">
      <alignment horizontal="center" vertical="center" wrapText="1"/>
    </xf>
    <xf numFmtId="0" fontId="2" fillId="5" borderId="20" xfId="0" applyFont="1" applyFill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vertical="center" wrapText="1"/>
    </xf>
    <xf numFmtId="165" fontId="6" fillId="3" borderId="14" xfId="0" applyNumberFormat="1" applyFont="1" applyFill="1" applyBorder="1" applyAlignment="1" applyProtection="1">
      <alignment horizontal="center" vertical="center"/>
    </xf>
    <xf numFmtId="165" fontId="6" fillId="3" borderId="17" xfId="0" applyNumberFormat="1" applyFont="1" applyFill="1" applyBorder="1" applyAlignment="1" applyProtection="1">
      <alignment horizontal="center" vertical="center"/>
    </xf>
    <xf numFmtId="0" fontId="10" fillId="0" borderId="0" xfId="0" applyFont="1" applyProtection="1"/>
    <xf numFmtId="0" fontId="8" fillId="0" borderId="3" xfId="0" applyFont="1" applyBorder="1" applyAlignment="1" applyProtection="1">
      <alignment vertical="center" wrapText="1"/>
    </xf>
    <xf numFmtId="165" fontId="1" fillId="0" borderId="1" xfId="0" applyNumberFormat="1" applyFont="1" applyBorder="1" applyAlignment="1" applyProtection="1">
      <alignment horizontal="center" vertical="center" wrapText="1"/>
    </xf>
    <xf numFmtId="0" fontId="6" fillId="0" borderId="26" xfId="0" applyFont="1" applyBorder="1" applyAlignment="1" applyProtection="1">
      <alignment horizontal="center" vertical="center"/>
    </xf>
    <xf numFmtId="165" fontId="1" fillId="0" borderId="5" xfId="0" applyNumberFormat="1" applyFont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/>
    </xf>
    <xf numFmtId="0" fontId="3" fillId="3" borderId="25" xfId="0" applyFont="1" applyFill="1" applyBorder="1" applyAlignment="1" applyProtection="1">
      <alignment horizontal="center"/>
    </xf>
    <xf numFmtId="165" fontId="3" fillId="3" borderId="7" xfId="0" applyNumberFormat="1" applyFont="1" applyFill="1" applyBorder="1" applyAlignment="1" applyProtection="1">
      <alignment horizontal="center" vertical="center"/>
    </xf>
    <xf numFmtId="0" fontId="7" fillId="5" borderId="24" xfId="0" applyFont="1" applyFill="1" applyBorder="1" applyAlignment="1" applyProtection="1">
      <alignment horizontal="center" vertical="center" wrapText="1"/>
    </xf>
    <xf numFmtId="165" fontId="3" fillId="3" borderId="14" xfId="0" applyNumberFormat="1" applyFont="1" applyFill="1" applyBorder="1" applyAlignment="1" applyProtection="1">
      <alignment horizontal="center"/>
    </xf>
    <xf numFmtId="165" fontId="3" fillId="3" borderId="7" xfId="0" applyNumberFormat="1" applyFont="1" applyFill="1" applyBorder="1" applyAlignment="1" applyProtection="1">
      <alignment horizontal="center"/>
    </xf>
    <xf numFmtId="0" fontId="11" fillId="0" borderId="0" xfId="0" applyFont="1" applyProtection="1"/>
    <xf numFmtId="0" fontId="0" fillId="0" borderId="0" xfId="0" applyAlignment="1" applyProtection="1">
      <alignment horizontal="center" vertical="center"/>
    </xf>
    <xf numFmtId="9" fontId="8" fillId="4" borderId="2" xfId="1" applyFont="1" applyFill="1" applyBorder="1" applyAlignment="1" applyProtection="1">
      <alignment horizontal="center" vertical="center"/>
      <protection locked="0"/>
    </xf>
    <xf numFmtId="0" fontId="9" fillId="0" borderId="21" xfId="0" applyFont="1" applyFill="1" applyBorder="1" applyAlignment="1" applyProtection="1">
      <alignment horizontal="center" vertical="center"/>
    </xf>
    <xf numFmtId="9" fontId="9" fillId="0" borderId="6" xfId="0" applyNumberFormat="1" applyFont="1" applyFill="1" applyBorder="1" applyAlignment="1" applyProtection="1">
      <alignment horizontal="center" vertical="center"/>
    </xf>
    <xf numFmtId="164" fontId="9" fillId="0" borderId="6" xfId="2" applyFont="1" applyFill="1" applyBorder="1" applyAlignment="1" applyProtection="1">
      <alignment horizontal="center" vertical="center"/>
    </xf>
    <xf numFmtId="164" fontId="9" fillId="0" borderId="7" xfId="2" applyFont="1" applyFill="1" applyBorder="1" applyAlignment="1" applyProtection="1">
      <alignment horizontal="center" vertical="center"/>
    </xf>
    <xf numFmtId="0" fontId="13" fillId="0" borderId="0" xfId="0" applyFont="1" applyProtection="1"/>
    <xf numFmtId="0" fontId="6" fillId="0" borderId="22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14" fillId="0" borderId="0" xfId="0" applyFont="1" applyAlignment="1" applyProtection="1">
      <alignment horizontal="right" readingOrder="2"/>
    </xf>
    <xf numFmtId="0" fontId="6" fillId="6" borderId="3" xfId="0" applyFont="1" applyFill="1" applyBorder="1" applyAlignment="1" applyProtection="1">
      <alignment horizontal="center" vertical="center"/>
    </xf>
    <xf numFmtId="0" fontId="3" fillId="2" borderId="27" xfId="0" applyFont="1" applyFill="1" applyBorder="1" applyAlignment="1" applyProtection="1">
      <alignment horizontal="center" vertical="center" wrapText="1"/>
    </xf>
    <xf numFmtId="0" fontId="3" fillId="2" borderId="28" xfId="0" applyFont="1" applyFill="1" applyBorder="1" applyAlignment="1" applyProtection="1">
      <alignment horizontal="center" vertical="center" wrapText="1"/>
    </xf>
    <xf numFmtId="0" fontId="3" fillId="2" borderId="29" xfId="0" applyFont="1" applyFill="1" applyBorder="1" applyAlignment="1" applyProtection="1">
      <alignment horizontal="center" vertical="center" wrapText="1"/>
    </xf>
    <xf numFmtId="165" fontId="1" fillId="0" borderId="3" xfId="0" applyNumberFormat="1" applyFont="1" applyBorder="1" applyAlignment="1" applyProtection="1">
      <alignment horizontal="center" vertical="center" wrapText="1"/>
    </xf>
    <xf numFmtId="0" fontId="6" fillId="0" borderId="31" xfId="0" applyFont="1" applyBorder="1" applyAlignment="1" applyProtection="1">
      <alignment horizontal="center" vertical="center"/>
    </xf>
    <xf numFmtId="0" fontId="7" fillId="5" borderId="32" xfId="0" applyFont="1" applyFill="1" applyBorder="1" applyAlignment="1" applyProtection="1">
      <alignment horizontal="center" vertical="center" wrapText="1"/>
    </xf>
    <xf numFmtId="9" fontId="8" fillId="4" borderId="3" xfId="1" applyFont="1" applyFill="1" applyBorder="1" applyAlignment="1" applyProtection="1">
      <alignment horizontal="center" vertical="center"/>
      <protection locked="0"/>
    </xf>
    <xf numFmtId="0" fontId="3" fillId="2" borderId="33" xfId="0" applyFont="1" applyFill="1" applyBorder="1" applyAlignment="1" applyProtection="1">
      <alignment horizontal="center" vertical="center" wrapText="1"/>
    </xf>
    <xf numFmtId="17" fontId="6" fillId="0" borderId="1" xfId="0" applyNumberFormat="1" applyFont="1" applyBorder="1" applyAlignment="1" applyProtection="1">
      <alignment horizontal="center" vertical="center" wrapText="1" readingOrder="2"/>
    </xf>
    <xf numFmtId="9" fontId="3" fillId="3" borderId="6" xfId="0" applyNumberFormat="1" applyFont="1" applyFill="1" applyBorder="1" applyAlignment="1" applyProtection="1">
      <alignment horizontal="center"/>
    </xf>
    <xf numFmtId="9" fontId="6" fillId="8" borderId="3" xfId="1" applyFont="1" applyFill="1" applyBorder="1" applyAlignment="1" applyProtection="1">
      <alignment horizontal="center" vertical="center"/>
    </xf>
    <xf numFmtId="9" fontId="6" fillId="8" borderId="1" xfId="1" applyFont="1" applyFill="1" applyBorder="1" applyAlignment="1" applyProtection="1">
      <alignment horizontal="center" vertical="center"/>
    </xf>
    <xf numFmtId="9" fontId="6" fillId="6" borderId="1" xfId="1" applyFont="1" applyFill="1" applyBorder="1" applyAlignment="1" applyProtection="1">
      <alignment horizontal="center" vertical="center"/>
    </xf>
    <xf numFmtId="0" fontId="16" fillId="0" borderId="0" xfId="0" applyFont="1" applyAlignment="1" applyProtection="1">
      <alignment horizontal="right" readingOrder="2"/>
    </xf>
    <xf numFmtId="17" fontId="6" fillId="0" borderId="3" xfId="0" applyNumberFormat="1" applyFont="1" applyBorder="1" applyAlignment="1" applyProtection="1">
      <alignment horizontal="center" vertical="center" wrapText="1"/>
    </xf>
    <xf numFmtId="167" fontId="6" fillId="0" borderId="26" xfId="0" applyNumberFormat="1" applyFont="1" applyBorder="1" applyAlignment="1" applyProtection="1">
      <alignment horizontal="center" vertical="center"/>
    </xf>
    <xf numFmtId="165" fontId="2" fillId="0" borderId="1" xfId="0" applyNumberFormat="1" applyFont="1" applyBorder="1" applyAlignment="1" applyProtection="1">
      <alignment horizontal="right" vertical="center"/>
    </xf>
    <xf numFmtId="166" fontId="2" fillId="0" borderId="5" xfId="2" applyNumberFormat="1" applyFont="1" applyBorder="1" applyAlignment="1" applyProtection="1">
      <alignment horizontal="right" vertical="center"/>
    </xf>
    <xf numFmtId="9" fontId="2" fillId="7" borderId="1" xfId="0" applyNumberFormat="1" applyFont="1" applyFill="1" applyBorder="1" applyAlignment="1" applyProtection="1">
      <alignment horizontal="right" vertical="center"/>
    </xf>
    <xf numFmtId="0" fontId="5" fillId="0" borderId="14" xfId="0" applyFont="1" applyBorder="1" applyAlignment="1" applyProtection="1">
      <alignment horizontal="center" vertical="center" wrapText="1" readingOrder="2"/>
    </xf>
    <xf numFmtId="0" fontId="5" fillId="0" borderId="17" xfId="0" applyFont="1" applyBorder="1" applyAlignment="1" applyProtection="1">
      <alignment horizontal="center" vertical="center" wrapText="1" readingOrder="2"/>
    </xf>
    <xf numFmtId="0" fontId="5" fillId="0" borderId="18" xfId="0" applyFont="1" applyBorder="1" applyAlignment="1" applyProtection="1">
      <alignment horizontal="center" vertical="center" wrapText="1" readingOrder="2"/>
    </xf>
    <xf numFmtId="0" fontId="5" fillId="0" borderId="16" xfId="0" applyFont="1" applyBorder="1" applyAlignment="1" applyProtection="1">
      <alignment horizontal="center" vertical="center" wrapText="1" readingOrder="2"/>
    </xf>
    <xf numFmtId="0" fontId="3" fillId="0" borderId="15" xfId="0" applyFont="1" applyBorder="1" applyAlignment="1" applyProtection="1">
      <alignment horizontal="center" vertical="center" wrapText="1" readingOrder="2"/>
    </xf>
    <xf numFmtId="0" fontId="3" fillId="0" borderId="18" xfId="0" applyFont="1" applyBorder="1" applyAlignment="1" applyProtection="1">
      <alignment horizontal="center" vertical="center" wrapText="1" readingOrder="2"/>
    </xf>
    <xf numFmtId="0" fontId="3" fillId="0" borderId="13" xfId="0" applyFont="1" applyBorder="1" applyAlignment="1" applyProtection="1">
      <alignment horizontal="center" vertical="center" wrapText="1" readingOrder="2"/>
    </xf>
    <xf numFmtId="0" fontId="3" fillId="0" borderId="14" xfId="0" applyFont="1" applyBorder="1" applyAlignment="1" applyProtection="1">
      <alignment horizontal="center" vertical="center" wrapText="1" readingOrder="2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8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9" fillId="0" borderId="18" xfId="0" applyFont="1" applyBorder="1" applyAlignment="1" applyProtection="1">
      <alignment horizontal="center" vertical="center"/>
    </xf>
    <xf numFmtId="0" fontId="7" fillId="5" borderId="30" xfId="0" applyFont="1" applyFill="1" applyBorder="1" applyAlignment="1" applyProtection="1">
      <alignment horizontal="center" vertical="center" wrapText="1"/>
    </xf>
    <xf numFmtId="0" fontId="7" fillId="5" borderId="20" xfId="0" applyFont="1" applyFill="1" applyBorder="1" applyAlignment="1" applyProtection="1">
      <alignment horizontal="center" vertical="center" wrapText="1"/>
    </xf>
    <xf numFmtId="0" fontId="7" fillId="5" borderId="23" xfId="0" applyFont="1" applyFill="1" applyBorder="1" applyAlignment="1" applyProtection="1">
      <alignment horizontal="center" vertical="center" wrapText="1"/>
    </xf>
    <xf numFmtId="0" fontId="7" fillId="5" borderId="21" xfId="0" applyFont="1" applyFill="1" applyBorder="1" applyAlignment="1" applyProtection="1">
      <alignment horizontal="center" vertical="center" wrapText="1"/>
    </xf>
    <xf numFmtId="0" fontId="7" fillId="5" borderId="8" xfId="0" applyFont="1" applyFill="1" applyBorder="1" applyAlignment="1" applyProtection="1">
      <alignment horizontal="center" vertical="center" wrapText="1"/>
    </xf>
    <xf numFmtId="0" fontId="7" fillId="5" borderId="9" xfId="0" applyFont="1" applyFill="1" applyBorder="1" applyAlignment="1" applyProtection="1">
      <alignment horizontal="center" vertical="center" wrapText="1"/>
    </xf>
    <xf numFmtId="0" fontId="7" fillId="5" borderId="10" xfId="0" applyFont="1" applyFill="1" applyBorder="1" applyAlignment="1" applyProtection="1">
      <alignment horizontal="center" vertical="center" wrapText="1"/>
    </xf>
    <xf numFmtId="0" fontId="3" fillId="5" borderId="16" xfId="0" applyFont="1" applyFill="1" applyBorder="1" applyAlignment="1" applyProtection="1">
      <alignment horizontal="center" vertical="center" wrapText="1"/>
    </xf>
    <xf numFmtId="0" fontId="3" fillId="5" borderId="19" xfId="0" applyFont="1" applyFill="1" applyBorder="1" applyAlignment="1" applyProtection="1">
      <alignment horizontal="center" vertical="center" wrapText="1"/>
    </xf>
    <xf numFmtId="0" fontId="7" fillId="5" borderId="15" xfId="0" applyFont="1" applyFill="1" applyBorder="1" applyAlignment="1" applyProtection="1">
      <alignment horizontal="center" vertical="center" wrapText="1"/>
    </xf>
    <xf numFmtId="0" fontId="7" fillId="5" borderId="12" xfId="0" applyFont="1" applyFill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center" vertical="center"/>
    </xf>
    <xf numFmtId="0" fontId="12" fillId="0" borderId="13" xfId="0" applyFont="1" applyBorder="1" applyAlignment="1" applyProtection="1">
      <alignment horizontal="center" vertical="center"/>
    </xf>
    <xf numFmtId="0" fontId="7" fillId="5" borderId="25" xfId="0" applyFont="1" applyFill="1" applyBorder="1" applyAlignment="1" applyProtection="1">
      <alignment horizontal="center" vertical="center" wrapText="1"/>
    </xf>
    <xf numFmtId="0" fontId="7" fillId="5" borderId="11" xfId="0" applyFont="1" applyFill="1" applyBorder="1" applyAlignment="1" applyProtection="1">
      <alignment horizontal="center" vertical="center" wrapText="1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231197</xdr:colOff>
      <xdr:row>0</xdr:row>
      <xdr:rowOff>4330</xdr:rowOff>
    </xdr:from>
    <xdr:to>
      <xdr:col>3</xdr:col>
      <xdr:colOff>1517937</xdr:colOff>
      <xdr:row>1</xdr:row>
      <xdr:rowOff>571500</xdr:rowOff>
    </xdr:to>
    <xdr:pic>
      <xdr:nvPicPr>
        <xdr:cNvPr id="3" name="תמונה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96213" y="4330"/>
          <a:ext cx="1286740" cy="967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2"/>
  <sheetViews>
    <sheetView rightToLeft="1" tabSelected="1" zoomScale="85" zoomScaleNormal="85" workbookViewId="0">
      <pane ySplit="2" topLeftCell="A3" activePane="bottomLeft" state="frozen"/>
      <selection pane="bottomLeft" activeCell="E6" sqref="E6"/>
    </sheetView>
  </sheetViews>
  <sheetFormatPr defaultColWidth="9" defaultRowHeight="17.25" x14ac:dyDescent="0.3"/>
  <cols>
    <col min="1" max="1" width="17.85546875" style="31" customWidth="1"/>
    <col min="2" max="2" width="11.5703125" style="4" customWidth="1"/>
    <col min="3" max="3" width="18.42578125" style="4" customWidth="1"/>
    <col min="4" max="4" width="32.85546875" style="4" customWidth="1"/>
    <col min="5" max="5" width="33.42578125" style="4" customWidth="1"/>
    <col min="6" max="6" width="31.5703125" style="4" customWidth="1"/>
    <col min="7" max="7" width="31.140625" style="32" customWidth="1"/>
    <col min="8" max="8" width="10.85546875" style="4" customWidth="1"/>
    <col min="9" max="9" width="22.5703125" style="4" customWidth="1"/>
    <col min="10" max="10" width="9" style="4"/>
    <col min="11" max="11" width="29.85546875" style="4" customWidth="1"/>
    <col min="12" max="12" width="32" style="4" customWidth="1"/>
    <col min="13" max="16384" width="9" style="4"/>
  </cols>
  <sheetData>
    <row r="1" spans="1:12" ht="31.5" customHeight="1" x14ac:dyDescent="0.25">
      <c r="A1" s="66" t="s">
        <v>57</v>
      </c>
      <c r="B1" s="67"/>
      <c r="C1" s="3"/>
      <c r="D1" s="3"/>
      <c r="E1" s="3"/>
      <c r="F1" s="64" t="s">
        <v>58</v>
      </c>
      <c r="G1" s="65"/>
    </row>
    <row r="2" spans="1:12" ht="45.75" customHeight="1" thickBot="1" x14ac:dyDescent="0.3">
      <c r="A2" s="68" t="s">
        <v>59</v>
      </c>
      <c r="B2" s="69"/>
      <c r="C2" s="5"/>
      <c r="D2" s="6"/>
      <c r="E2" s="6"/>
      <c r="F2" s="62" t="s">
        <v>60</v>
      </c>
      <c r="G2" s="63"/>
    </row>
    <row r="3" spans="1:12" ht="45.75" customHeight="1" x14ac:dyDescent="0.25">
      <c r="A3" s="73" t="s">
        <v>83</v>
      </c>
      <c r="B3" s="73"/>
      <c r="C3" s="73"/>
      <c r="D3" s="73"/>
      <c r="E3" s="73"/>
      <c r="F3" s="73"/>
      <c r="G3" s="73"/>
    </row>
    <row r="4" spans="1:12" ht="26.25" customHeight="1" thickBot="1" x14ac:dyDescent="0.3">
      <c r="A4" s="7" t="s">
        <v>52</v>
      </c>
      <c r="B4" s="7" t="s">
        <v>61</v>
      </c>
      <c r="C4" s="8"/>
      <c r="D4" s="8"/>
      <c r="E4" s="8"/>
      <c r="F4" s="8"/>
      <c r="G4" s="9"/>
      <c r="H4" s="8"/>
    </row>
    <row r="5" spans="1:12" ht="56.25" customHeight="1" thickBot="1" x14ac:dyDescent="0.3">
      <c r="A5" s="81" t="s">
        <v>72</v>
      </c>
      <c r="B5" s="43" t="s">
        <v>2</v>
      </c>
      <c r="C5" s="44" t="s">
        <v>3</v>
      </c>
      <c r="D5" s="44" t="s">
        <v>16</v>
      </c>
      <c r="E5" s="44" t="s">
        <v>78</v>
      </c>
      <c r="F5" s="44" t="s">
        <v>81</v>
      </c>
      <c r="G5" s="45" t="s">
        <v>4</v>
      </c>
      <c r="H5" s="8"/>
      <c r="I5" s="70" t="s">
        <v>47</v>
      </c>
      <c r="J5" s="71"/>
      <c r="K5" s="71"/>
      <c r="L5" s="72"/>
    </row>
    <row r="6" spans="1:12" ht="16.5" customHeight="1" x14ac:dyDescent="0.25">
      <c r="A6" s="82"/>
      <c r="B6" s="86" t="s">
        <v>29</v>
      </c>
      <c r="C6" s="42" t="s">
        <v>17</v>
      </c>
      <c r="D6" s="21" t="s">
        <v>5</v>
      </c>
      <c r="E6" s="2"/>
      <c r="F6" s="2"/>
      <c r="G6" s="15">
        <f>(E6+F6)*1.17</f>
        <v>0</v>
      </c>
      <c r="H6" s="8"/>
      <c r="I6" s="11" t="s">
        <v>48</v>
      </c>
      <c r="J6" s="12" t="s">
        <v>49</v>
      </c>
      <c r="K6" s="12" t="s">
        <v>50</v>
      </c>
      <c r="L6" s="13" t="s">
        <v>51</v>
      </c>
    </row>
    <row r="7" spans="1:12" ht="41.25" customHeight="1" x14ac:dyDescent="0.25">
      <c r="A7" s="82"/>
      <c r="B7" s="86"/>
      <c r="C7" s="10" t="s">
        <v>18</v>
      </c>
      <c r="D7" s="14" t="s">
        <v>19</v>
      </c>
      <c r="E7" s="1"/>
      <c r="F7" s="1"/>
      <c r="G7" s="15">
        <f t="shared" ref="G7:G17" si="0">(E7+F7)*1.17</f>
        <v>0</v>
      </c>
      <c r="H7" s="8"/>
      <c r="I7" s="16" t="s">
        <v>63</v>
      </c>
      <c r="J7" s="61">
        <v>0.26</v>
      </c>
      <c r="K7" s="59">
        <f>G17</f>
        <v>0</v>
      </c>
      <c r="L7" s="60">
        <f>SUMPRODUCT(K7,J7)</f>
        <v>0</v>
      </c>
    </row>
    <row r="8" spans="1:12" ht="16.5" customHeight="1" x14ac:dyDescent="0.25">
      <c r="A8" s="82"/>
      <c r="B8" s="86"/>
      <c r="C8" s="10" t="s">
        <v>20</v>
      </c>
      <c r="D8" s="14" t="s">
        <v>6</v>
      </c>
      <c r="E8" s="2"/>
      <c r="F8" s="2"/>
      <c r="G8" s="15">
        <f t="shared" si="0"/>
        <v>0</v>
      </c>
      <c r="H8" s="8"/>
      <c r="I8" s="16" t="s">
        <v>64</v>
      </c>
      <c r="J8" s="61">
        <v>0.08</v>
      </c>
      <c r="K8" s="59">
        <f>G23</f>
        <v>0</v>
      </c>
      <c r="L8" s="60">
        <f t="shared" ref="L8:L13" si="1">SUMPRODUCT(K8,J8)</f>
        <v>0</v>
      </c>
    </row>
    <row r="9" spans="1:12" ht="15.75" customHeight="1" x14ac:dyDescent="0.25">
      <c r="A9" s="82"/>
      <c r="B9" s="86"/>
      <c r="C9" s="10" t="s">
        <v>21</v>
      </c>
      <c r="D9" s="14" t="s">
        <v>7</v>
      </c>
      <c r="E9" s="2"/>
      <c r="F9" s="2"/>
      <c r="G9" s="15">
        <f t="shared" si="0"/>
        <v>0</v>
      </c>
      <c r="H9" s="8"/>
      <c r="I9" s="16" t="s">
        <v>65</v>
      </c>
      <c r="J9" s="61">
        <v>0.06</v>
      </c>
      <c r="K9" s="59">
        <f>G32</f>
        <v>0</v>
      </c>
      <c r="L9" s="60">
        <f t="shared" si="1"/>
        <v>0</v>
      </c>
    </row>
    <row r="10" spans="1:12" ht="20.25" customHeight="1" x14ac:dyDescent="0.25">
      <c r="A10" s="82"/>
      <c r="B10" s="86"/>
      <c r="C10" s="10" t="s">
        <v>22</v>
      </c>
      <c r="D10" s="14" t="s">
        <v>8</v>
      </c>
      <c r="E10" s="2"/>
      <c r="F10" s="2"/>
      <c r="G10" s="15">
        <f t="shared" si="0"/>
        <v>0</v>
      </c>
      <c r="H10" s="8"/>
      <c r="I10" s="16" t="s">
        <v>62</v>
      </c>
      <c r="J10" s="61">
        <v>0.2</v>
      </c>
      <c r="K10" s="59">
        <f>G39</f>
        <v>0</v>
      </c>
      <c r="L10" s="60">
        <f t="shared" si="1"/>
        <v>0</v>
      </c>
    </row>
    <row r="11" spans="1:12" ht="22.5" customHeight="1" x14ac:dyDescent="0.25">
      <c r="A11" s="82"/>
      <c r="B11" s="86"/>
      <c r="C11" s="10" t="s">
        <v>23</v>
      </c>
      <c r="D11" s="14" t="s">
        <v>9</v>
      </c>
      <c r="E11" s="2"/>
      <c r="F11" s="2"/>
      <c r="G11" s="15">
        <f t="shared" si="0"/>
        <v>0</v>
      </c>
      <c r="H11" s="8"/>
      <c r="I11" s="16" t="s">
        <v>74</v>
      </c>
      <c r="J11" s="61">
        <v>0.26</v>
      </c>
      <c r="K11" s="59">
        <f>F42</f>
        <v>0</v>
      </c>
      <c r="L11" s="60">
        <f t="shared" si="1"/>
        <v>0</v>
      </c>
    </row>
    <row r="12" spans="1:12" ht="24.75" customHeight="1" x14ac:dyDescent="0.25">
      <c r="A12" s="82"/>
      <c r="B12" s="86"/>
      <c r="C12" s="10" t="s">
        <v>24</v>
      </c>
      <c r="D12" s="14" t="s">
        <v>10</v>
      </c>
      <c r="E12" s="2"/>
      <c r="F12" s="2"/>
      <c r="G12" s="15">
        <f t="shared" si="0"/>
        <v>0</v>
      </c>
      <c r="H12" s="8"/>
      <c r="I12" s="16" t="s">
        <v>75</v>
      </c>
      <c r="J12" s="61">
        <v>0.08</v>
      </c>
      <c r="K12" s="59">
        <f>F43</f>
        <v>0</v>
      </c>
      <c r="L12" s="60">
        <f t="shared" si="1"/>
        <v>0</v>
      </c>
    </row>
    <row r="13" spans="1:12" ht="14.25" customHeight="1" x14ac:dyDescent="0.25">
      <c r="A13" s="82"/>
      <c r="B13" s="86"/>
      <c r="C13" s="10" t="s">
        <v>25</v>
      </c>
      <c r="D13" s="14" t="s">
        <v>11</v>
      </c>
      <c r="E13" s="2"/>
      <c r="F13" s="2"/>
      <c r="G13" s="15">
        <f t="shared" si="0"/>
        <v>0</v>
      </c>
      <c r="H13" s="8"/>
      <c r="I13" s="16" t="s">
        <v>76</v>
      </c>
      <c r="J13" s="61">
        <v>0.06</v>
      </c>
      <c r="K13" s="59">
        <f>F44</f>
        <v>0</v>
      </c>
      <c r="L13" s="60">
        <f t="shared" si="1"/>
        <v>0</v>
      </c>
    </row>
    <row r="14" spans="1:12" ht="21.75" customHeight="1" thickBot="1" x14ac:dyDescent="0.3">
      <c r="A14" s="82"/>
      <c r="B14" s="86"/>
      <c r="C14" s="10" t="s">
        <v>26</v>
      </c>
      <c r="D14" s="14" t="s">
        <v>12</v>
      </c>
      <c r="E14" s="2"/>
      <c r="F14" s="2"/>
      <c r="G14" s="15">
        <f t="shared" si="0"/>
        <v>0</v>
      </c>
      <c r="H14" s="8"/>
      <c r="I14" s="34" t="s">
        <v>55</v>
      </c>
      <c r="J14" s="35">
        <f>SUM(J7:J13)</f>
        <v>1</v>
      </c>
      <c r="K14" s="36">
        <f t="shared" ref="K14:L14" si="2">SUM(K7:K13)</f>
        <v>0</v>
      </c>
      <c r="L14" s="37">
        <f t="shared" si="2"/>
        <v>0</v>
      </c>
    </row>
    <row r="15" spans="1:12" ht="14.25" customHeight="1" x14ac:dyDescent="0.25">
      <c r="A15" s="82"/>
      <c r="B15" s="86"/>
      <c r="C15" s="10" t="s">
        <v>27</v>
      </c>
      <c r="D15" s="14" t="s">
        <v>13</v>
      </c>
      <c r="E15" s="2"/>
      <c r="F15" s="2"/>
      <c r="G15" s="15">
        <f t="shared" si="0"/>
        <v>0</v>
      </c>
      <c r="H15" s="8"/>
    </row>
    <row r="16" spans="1:12" ht="14.25" customHeight="1" x14ac:dyDescent="0.25">
      <c r="A16" s="82"/>
      <c r="B16" s="86"/>
      <c r="C16" s="10" t="s">
        <v>28</v>
      </c>
      <c r="D16" s="17" t="s">
        <v>14</v>
      </c>
      <c r="E16" s="2"/>
      <c r="F16" s="2"/>
      <c r="G16" s="15">
        <f t="shared" si="0"/>
        <v>0</v>
      </c>
      <c r="H16" s="8"/>
    </row>
    <row r="17" spans="1:9" ht="18.75" customHeight="1" thickBot="1" x14ac:dyDescent="0.4">
      <c r="A17" s="82"/>
      <c r="B17" s="87"/>
      <c r="C17" s="85" t="s">
        <v>15</v>
      </c>
      <c r="D17" s="85"/>
      <c r="E17" s="18">
        <f>SUM(E6:E16)</f>
        <v>0</v>
      </c>
      <c r="F17" s="18">
        <f>SUM(F6:F16)</f>
        <v>0</v>
      </c>
      <c r="G17" s="19">
        <f t="shared" si="0"/>
        <v>0</v>
      </c>
      <c r="H17" s="8"/>
      <c r="I17" s="56" t="s">
        <v>88</v>
      </c>
    </row>
    <row r="18" spans="1:9" ht="19.5" customHeight="1" thickBot="1" x14ac:dyDescent="0.4">
      <c r="A18" s="20"/>
      <c r="B18" s="8"/>
      <c r="C18" s="8"/>
      <c r="D18" s="8"/>
      <c r="E18" s="8"/>
      <c r="F18" s="8"/>
      <c r="G18" s="9"/>
      <c r="H18" s="8"/>
      <c r="I18" s="56" t="s">
        <v>87</v>
      </c>
    </row>
    <row r="19" spans="1:9" ht="38.25" thickBot="1" x14ac:dyDescent="0.3">
      <c r="A19" s="78" t="s">
        <v>73</v>
      </c>
      <c r="B19" s="43" t="s">
        <v>2</v>
      </c>
      <c r="C19" s="44" t="s">
        <v>3</v>
      </c>
      <c r="D19" s="44" t="s">
        <v>16</v>
      </c>
      <c r="E19" s="44" t="s">
        <v>78</v>
      </c>
      <c r="F19" s="44" t="s">
        <v>81</v>
      </c>
      <c r="G19" s="45" t="s">
        <v>4</v>
      </c>
      <c r="H19" s="8"/>
    </row>
    <row r="20" spans="1:9" ht="16.5" customHeight="1" x14ac:dyDescent="0.25">
      <c r="A20" s="79"/>
      <c r="B20" s="86" t="s">
        <v>0</v>
      </c>
      <c r="C20" s="42" t="s">
        <v>18</v>
      </c>
      <c r="D20" s="21" t="s">
        <v>30</v>
      </c>
      <c r="E20" s="2"/>
      <c r="F20" s="2"/>
      <c r="G20" s="15">
        <f t="shared" ref="G20:G23" si="3">(E20+F20)*1.17</f>
        <v>0</v>
      </c>
      <c r="H20" s="8"/>
    </row>
    <row r="21" spans="1:9" ht="16.5" customHeight="1" x14ac:dyDescent="0.25">
      <c r="A21" s="79"/>
      <c r="B21" s="86"/>
      <c r="C21" s="10">
        <v>6.12</v>
      </c>
      <c r="D21" s="14" t="s">
        <v>31</v>
      </c>
      <c r="E21" s="2"/>
      <c r="F21" s="2"/>
      <c r="G21" s="15">
        <f t="shared" si="3"/>
        <v>0</v>
      </c>
      <c r="H21" s="8"/>
    </row>
    <row r="22" spans="1:9" ht="30" x14ac:dyDescent="0.25">
      <c r="A22" s="79"/>
      <c r="B22" s="86"/>
      <c r="C22" s="10">
        <v>6.13</v>
      </c>
      <c r="D22" s="14" t="s">
        <v>32</v>
      </c>
      <c r="E22" s="2"/>
      <c r="F22" s="2"/>
      <c r="G22" s="15">
        <f t="shared" si="3"/>
        <v>0</v>
      </c>
      <c r="H22" s="8"/>
    </row>
    <row r="23" spans="1:9" ht="17.25" customHeight="1" thickBot="1" x14ac:dyDescent="0.3">
      <c r="A23" s="80"/>
      <c r="B23" s="87"/>
      <c r="C23" s="85" t="s">
        <v>33</v>
      </c>
      <c r="D23" s="85"/>
      <c r="E23" s="18">
        <f>SUM(E20:E22)</f>
        <v>0</v>
      </c>
      <c r="F23" s="18">
        <f>SUM(F20:F22)</f>
        <v>0</v>
      </c>
      <c r="G23" s="19">
        <f t="shared" si="3"/>
        <v>0</v>
      </c>
      <c r="H23" s="8"/>
    </row>
    <row r="24" spans="1:9" ht="21.75" customHeight="1" thickBot="1" x14ac:dyDescent="0.3">
      <c r="A24" s="20"/>
      <c r="B24" s="8"/>
      <c r="C24" s="8"/>
      <c r="D24" s="8"/>
      <c r="E24" s="8"/>
      <c r="F24" s="8"/>
      <c r="G24" s="9"/>
      <c r="H24" s="8"/>
    </row>
    <row r="25" spans="1:9" ht="38.25" thickBot="1" x14ac:dyDescent="0.3">
      <c r="A25" s="78" t="s">
        <v>41</v>
      </c>
      <c r="B25" s="43" t="s">
        <v>2</v>
      </c>
      <c r="C25" s="44" t="s">
        <v>3</v>
      </c>
      <c r="D25" s="44" t="s">
        <v>16</v>
      </c>
      <c r="E25" s="44" t="s">
        <v>78</v>
      </c>
      <c r="F25" s="44" t="s">
        <v>81</v>
      </c>
      <c r="G25" s="45" t="s">
        <v>4</v>
      </c>
      <c r="H25" s="8"/>
    </row>
    <row r="26" spans="1:9" ht="18.75" customHeight="1" x14ac:dyDescent="0.25">
      <c r="A26" s="79"/>
      <c r="B26" s="86" t="s">
        <v>1</v>
      </c>
      <c r="C26" s="42" t="s">
        <v>17</v>
      </c>
      <c r="D26" s="21" t="s">
        <v>5</v>
      </c>
      <c r="E26" s="2"/>
      <c r="F26" s="2"/>
      <c r="G26" s="15">
        <f t="shared" ref="G26:G32" si="4">(E26+F26)*1.17</f>
        <v>0</v>
      </c>
      <c r="H26" s="8"/>
    </row>
    <row r="27" spans="1:9" ht="16.5" customHeight="1" x14ac:dyDescent="0.25">
      <c r="A27" s="79"/>
      <c r="B27" s="86"/>
      <c r="C27" s="10" t="s">
        <v>20</v>
      </c>
      <c r="D27" s="14" t="s">
        <v>6</v>
      </c>
      <c r="E27" s="2"/>
      <c r="F27" s="2"/>
      <c r="G27" s="15">
        <f t="shared" si="4"/>
        <v>0</v>
      </c>
      <c r="H27" s="8"/>
    </row>
    <row r="28" spans="1:9" ht="16.5" customHeight="1" x14ac:dyDescent="0.25">
      <c r="A28" s="79"/>
      <c r="B28" s="86"/>
      <c r="C28" s="10" t="s">
        <v>21</v>
      </c>
      <c r="D28" s="14" t="s">
        <v>7</v>
      </c>
      <c r="E28" s="2"/>
      <c r="F28" s="2"/>
      <c r="G28" s="15">
        <f t="shared" si="4"/>
        <v>0</v>
      </c>
      <c r="H28" s="8"/>
    </row>
    <row r="29" spans="1:9" ht="30" x14ac:dyDescent="0.25">
      <c r="A29" s="79"/>
      <c r="B29" s="86"/>
      <c r="C29" s="10" t="s">
        <v>34</v>
      </c>
      <c r="D29" s="14" t="s">
        <v>37</v>
      </c>
      <c r="E29" s="2"/>
      <c r="F29" s="2"/>
      <c r="G29" s="15">
        <f t="shared" si="4"/>
        <v>0</v>
      </c>
      <c r="H29" s="8"/>
    </row>
    <row r="30" spans="1:9" ht="30" x14ac:dyDescent="0.25">
      <c r="A30" s="79"/>
      <c r="B30" s="86"/>
      <c r="C30" s="10" t="s">
        <v>35</v>
      </c>
      <c r="D30" s="14" t="s">
        <v>38</v>
      </c>
      <c r="E30" s="2"/>
      <c r="F30" s="2"/>
      <c r="G30" s="15">
        <f t="shared" si="4"/>
        <v>0</v>
      </c>
      <c r="H30" s="8"/>
    </row>
    <row r="31" spans="1:9" ht="16.5" customHeight="1" x14ac:dyDescent="0.25">
      <c r="A31" s="79"/>
      <c r="B31" s="86"/>
      <c r="C31" s="10" t="s">
        <v>36</v>
      </c>
      <c r="D31" s="14" t="s">
        <v>39</v>
      </c>
      <c r="E31" s="2"/>
      <c r="F31" s="2"/>
      <c r="G31" s="15">
        <f t="shared" si="4"/>
        <v>0</v>
      </c>
      <c r="H31" s="8"/>
    </row>
    <row r="32" spans="1:9" ht="17.25" customHeight="1" thickBot="1" x14ac:dyDescent="0.3">
      <c r="A32" s="80"/>
      <c r="B32" s="87"/>
      <c r="C32" s="85" t="s">
        <v>40</v>
      </c>
      <c r="D32" s="85"/>
      <c r="E32" s="18">
        <f>SUM(E26:E31)</f>
        <v>0</v>
      </c>
      <c r="F32" s="18">
        <f>SUM(F26:F31)</f>
        <v>0</v>
      </c>
      <c r="G32" s="19">
        <f t="shared" si="4"/>
        <v>0</v>
      </c>
      <c r="H32" s="8"/>
    </row>
    <row r="33" spans="1:9" thickBot="1" x14ac:dyDescent="0.3">
      <c r="A33" s="20"/>
      <c r="B33" s="8"/>
      <c r="C33" s="8"/>
      <c r="D33" s="8"/>
      <c r="E33" s="8"/>
      <c r="F33" s="8"/>
      <c r="G33" s="9"/>
      <c r="H33" s="8"/>
    </row>
    <row r="34" spans="1:9" ht="53.25" customHeight="1" thickBot="1" x14ac:dyDescent="0.3">
      <c r="A34" s="83" t="s">
        <v>43</v>
      </c>
      <c r="B34" s="43" t="s">
        <v>42</v>
      </c>
      <c r="C34" s="44" t="s">
        <v>45</v>
      </c>
      <c r="D34" s="44" t="s">
        <v>46</v>
      </c>
      <c r="E34" s="44" t="s">
        <v>53</v>
      </c>
      <c r="F34" s="50" t="s">
        <v>71</v>
      </c>
      <c r="G34" s="45" t="s">
        <v>54</v>
      </c>
    </row>
    <row r="35" spans="1:9" ht="45" x14ac:dyDescent="0.25">
      <c r="A35" s="84"/>
      <c r="B35" s="57" t="s">
        <v>84</v>
      </c>
      <c r="C35" s="2"/>
      <c r="D35" s="46">
        <f>C35*1.17</f>
        <v>0</v>
      </c>
      <c r="E35" s="53">
        <v>0.15</v>
      </c>
      <c r="F35" s="47">
        <v>20</v>
      </c>
      <c r="G35" s="15">
        <f>D35*E35*F35</f>
        <v>0</v>
      </c>
    </row>
    <row r="36" spans="1:9" ht="45" x14ac:dyDescent="0.25">
      <c r="A36" s="84"/>
      <c r="B36" s="51" t="s">
        <v>85</v>
      </c>
      <c r="C36" s="1"/>
      <c r="D36" s="22">
        <f t="shared" ref="D36:D38" si="5">C36*1.17</f>
        <v>0</v>
      </c>
      <c r="E36" s="54">
        <v>0.25</v>
      </c>
      <c r="F36" s="23">
        <v>40</v>
      </c>
      <c r="G36" s="24">
        <f>D36*E36*F36</f>
        <v>0</v>
      </c>
    </row>
    <row r="37" spans="1:9" ht="45" x14ac:dyDescent="0.25">
      <c r="A37" s="84"/>
      <c r="B37" s="51" t="s">
        <v>86</v>
      </c>
      <c r="C37" s="1"/>
      <c r="D37" s="22">
        <f t="shared" si="5"/>
        <v>0</v>
      </c>
      <c r="E37" s="54">
        <v>0.6</v>
      </c>
      <c r="F37" s="23">
        <v>100</v>
      </c>
      <c r="G37" s="24">
        <f>D37*E37*F37</f>
        <v>0</v>
      </c>
    </row>
    <row r="38" spans="1:9" ht="86.25" customHeight="1" x14ac:dyDescent="0.25">
      <c r="A38" s="84"/>
      <c r="B38" s="51" t="s">
        <v>80</v>
      </c>
      <c r="C38" s="1"/>
      <c r="D38" s="22">
        <f t="shared" si="5"/>
        <v>0</v>
      </c>
      <c r="E38" s="55">
        <f>7/20</f>
        <v>0.35</v>
      </c>
      <c r="F38" s="58">
        <f>SUM(F35:F37)*35/65</f>
        <v>86.15384615384616</v>
      </c>
      <c r="G38" s="24">
        <f>D38*E38*F38</f>
        <v>0</v>
      </c>
    </row>
    <row r="39" spans="1:9" ht="19.5" thickBot="1" x14ac:dyDescent="0.35">
      <c r="A39" s="84"/>
      <c r="B39" s="25" t="s">
        <v>56</v>
      </c>
      <c r="C39" s="39"/>
      <c r="D39" s="40"/>
      <c r="E39" s="52">
        <f>13/20*(SUM(E35:E37))+E38</f>
        <v>1</v>
      </c>
      <c r="F39" s="26"/>
      <c r="G39" s="27">
        <f>SUM(G35:G38)</f>
        <v>0</v>
      </c>
    </row>
    <row r="40" spans="1:9" thickBot="1" x14ac:dyDescent="0.3">
      <c r="A40" s="20"/>
      <c r="B40" s="8"/>
      <c r="C40" s="8"/>
      <c r="D40" s="8"/>
      <c r="E40" s="8"/>
      <c r="F40" s="8"/>
      <c r="G40" s="9"/>
      <c r="H40" s="8"/>
    </row>
    <row r="41" spans="1:9" ht="75.75" thickBot="1" x14ac:dyDescent="0.3">
      <c r="A41" s="74" t="s">
        <v>44</v>
      </c>
      <c r="B41" s="43" t="s">
        <v>2</v>
      </c>
      <c r="C41" s="44" t="s">
        <v>79</v>
      </c>
      <c r="D41" s="44" t="s">
        <v>82</v>
      </c>
      <c r="E41" s="44" t="s">
        <v>66</v>
      </c>
      <c r="F41" s="45" t="s">
        <v>67</v>
      </c>
      <c r="G41" s="9"/>
      <c r="I41" s="41"/>
    </row>
    <row r="42" spans="1:9" ht="16.5" x14ac:dyDescent="0.25">
      <c r="A42" s="75"/>
      <c r="B42" s="48" t="s">
        <v>68</v>
      </c>
      <c r="C42" s="49"/>
      <c r="D42" s="2"/>
      <c r="E42" s="46">
        <f>E17*C42+D42</f>
        <v>0</v>
      </c>
      <c r="F42" s="15">
        <f>E42*1.17*5</f>
        <v>0</v>
      </c>
      <c r="G42" s="9"/>
    </row>
    <row r="43" spans="1:9" ht="16.5" x14ac:dyDescent="0.25">
      <c r="A43" s="76"/>
      <c r="B43" s="28" t="s">
        <v>69</v>
      </c>
      <c r="C43" s="33"/>
      <c r="D43" s="1"/>
      <c r="E43" s="22">
        <f>E23*C43+D43</f>
        <v>0</v>
      </c>
      <c r="F43" s="24">
        <f>E43*1.17*5</f>
        <v>0</v>
      </c>
      <c r="G43" s="9"/>
    </row>
    <row r="44" spans="1:9" ht="16.5" x14ac:dyDescent="0.25">
      <c r="A44" s="76"/>
      <c r="B44" s="28" t="s">
        <v>70</v>
      </c>
      <c r="C44" s="33"/>
      <c r="D44" s="1"/>
      <c r="E44" s="22">
        <f>E32*C44+D44</f>
        <v>0</v>
      </c>
      <c r="F44" s="24">
        <f>E44*1.17*5</f>
        <v>0</v>
      </c>
      <c r="G44" s="9"/>
    </row>
    <row r="45" spans="1:9" ht="19.5" thickBot="1" x14ac:dyDescent="0.35">
      <c r="A45" s="77"/>
      <c r="B45" s="88"/>
      <c r="C45" s="89"/>
      <c r="D45" s="29">
        <f>SUM(E42:E44)</f>
        <v>0</v>
      </c>
      <c r="E45" s="29">
        <f>SUM(D42:D44)</f>
        <v>0</v>
      </c>
      <c r="F45" s="30">
        <f>SUM(F42:F44)</f>
        <v>0</v>
      </c>
      <c r="G45" s="8"/>
    </row>
    <row r="302" spans="1:1" x14ac:dyDescent="0.3">
      <c r="A302" s="38" t="s">
        <v>77</v>
      </c>
    </row>
  </sheetData>
  <sheetProtection algorithmName="SHA-512" hashValue="nmLXqFmEVy9fxQ13Tj64F0GqntbHPfRLyM5xyohzdeOrxIZH9eHyfrJyTehlcPadbb9/I6QiU1BY9ZvxbIebHg==" saltValue="ZJJrz/svGU2dKWYuY1BD6w==" spinCount="100000" sheet="1" selectLockedCells="1"/>
  <dataConsolidate/>
  <mergeCells count="18">
    <mergeCell ref="C32:D32"/>
    <mergeCell ref="B26:B32"/>
    <mergeCell ref="B45:C45"/>
    <mergeCell ref="B6:B17"/>
    <mergeCell ref="C17:D17"/>
    <mergeCell ref="B20:B23"/>
    <mergeCell ref="C23:D23"/>
    <mergeCell ref="A41:A45"/>
    <mergeCell ref="A25:A32"/>
    <mergeCell ref="A19:A23"/>
    <mergeCell ref="A5:A17"/>
    <mergeCell ref="A34:A39"/>
    <mergeCell ref="F2:G2"/>
    <mergeCell ref="F1:G1"/>
    <mergeCell ref="A1:B1"/>
    <mergeCell ref="A2:B2"/>
    <mergeCell ref="I5:L5"/>
    <mergeCell ref="A3:G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C37" sqref="C37:C38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99918A-62FC-4FBE-BBC7-FD8129629163}">
  <ds:schemaRefs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98473C7-A538-4EB3-B261-BF56B8541A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9861EB-EDD9-4E43-986A-716C9FE41D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גיליון1</vt:lpstr>
      <vt:lpstr>גיליון2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Aviram Yeor</dc:creator>
  <cp:lastModifiedBy>Eran Carmon</cp:lastModifiedBy>
  <dcterms:created xsi:type="dcterms:W3CDTF">2016-09-27T11:16:30Z</dcterms:created>
  <dcterms:modified xsi:type="dcterms:W3CDTF">2019-02-05T13:56:11Z</dcterms:modified>
</cp:coreProperties>
</file>